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0" i="3"/>
  <c r="H10" i="3"/>
  <c r="J3" i="3"/>
  <c r="H3" i="3"/>
  <c r="E13" i="3"/>
  <c r="D13" i="3"/>
  <c r="C13" i="3"/>
  <c r="D22" i="3"/>
  <c r="E22" i="3" s="1"/>
  <c r="B22" i="3"/>
  <c r="B13" i="3"/>
  <c r="B12" i="3"/>
  <c r="B11" i="3"/>
  <c r="B10" i="3"/>
  <c r="B9" i="3"/>
  <c r="B8" i="3"/>
  <c r="B7" i="3"/>
  <c r="B6" i="3"/>
  <c r="B5" i="3"/>
  <c r="B4" i="3"/>
  <c r="B3" i="3"/>
  <c r="E20" i="2"/>
  <c r="D20" i="2"/>
  <c r="B20" i="2"/>
  <c r="E13" i="2"/>
  <c r="D13" i="2"/>
  <c r="C13" i="2"/>
  <c r="C4" i="2"/>
  <c r="C5" i="2"/>
  <c r="C6" i="2"/>
  <c r="C7" i="2"/>
  <c r="C8" i="2"/>
  <c r="C9" i="2"/>
  <c r="C10" i="2"/>
  <c r="C11" i="2"/>
  <c r="C12" i="2"/>
  <c r="C3" i="2"/>
  <c r="B13" i="2"/>
  <c r="B12" i="2"/>
  <c r="B11" i="2"/>
  <c r="B10" i="2"/>
  <c r="B9" i="2"/>
  <c r="B8" i="2"/>
  <c r="B7" i="2"/>
  <c r="B6" i="2"/>
  <c r="B5" i="2"/>
  <c r="B4" i="2"/>
  <c r="B3" i="2"/>
  <c r="I16" i="1"/>
  <c r="H16" i="1"/>
  <c r="I9" i="1"/>
  <c r="G16" i="1"/>
  <c r="G9" i="1"/>
  <c r="E19" i="1"/>
  <c r="D19" i="1"/>
  <c r="B19" i="1"/>
  <c r="I3" i="1"/>
  <c r="G3" i="1"/>
  <c r="F13" i="1"/>
  <c r="E13" i="1"/>
  <c r="D13" i="1"/>
  <c r="D4" i="1"/>
  <c r="D5" i="1"/>
  <c r="D6" i="1"/>
  <c r="D7" i="1"/>
  <c r="D8" i="1"/>
  <c r="D9" i="1"/>
  <c r="D10" i="1"/>
  <c r="D11" i="1"/>
  <c r="D12" i="1"/>
  <c r="D3" i="1"/>
  <c r="C4" i="1"/>
  <c r="C5" i="1"/>
  <c r="C6" i="1"/>
  <c r="C7" i="1"/>
  <c r="C8" i="1"/>
  <c r="C9" i="1"/>
  <c r="C10" i="1"/>
  <c r="C11" i="1"/>
  <c r="C12" i="1"/>
  <c r="C3" i="1"/>
  <c r="B13" i="1" l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<sst xmlns="http://schemas.openxmlformats.org/spreadsheetml/2006/main" count="68" uniqueCount="31">
  <si>
    <r>
      <t>T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(s)</t>
    </r>
  </si>
  <si>
    <r>
      <t>s=</t>
    </r>
    <r>
      <rPr>
        <sz val="11"/>
        <color rgb="FFFF0000"/>
        <rFont val="Calibri"/>
        <family val="2"/>
      </rPr>
      <t>±0,01 s</t>
    </r>
  </si>
  <si>
    <t>Calculo mediante a desviación media</t>
  </si>
  <si>
    <r>
      <t xml:space="preserve">T (s) </t>
    </r>
    <r>
      <rPr>
        <sz val="11"/>
        <color theme="1"/>
        <rFont val="Calibri"/>
        <family val="2"/>
      </rPr>
      <t>±0,01</t>
    </r>
  </si>
  <si>
    <r>
      <t>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M</t>
    </r>
  </si>
  <si>
    <r>
      <rPr>
        <sz val="11"/>
        <color rgb="FFFF0000"/>
        <rFont val="Calibri"/>
        <family val="2"/>
        <scheme val="minor"/>
      </rPr>
      <t>T</t>
    </r>
    <r>
      <rPr>
        <b/>
        <vertAlign val="subscript"/>
        <sz val="11"/>
        <color rgb="FFFF0000"/>
        <rFont val="Calibri"/>
        <family val="2"/>
        <scheme val="minor"/>
      </rPr>
      <t>Medio</t>
    </r>
    <r>
      <rPr>
        <b/>
        <sz val="11"/>
        <color rgb="FFFF0000"/>
        <rFont val="Calibri"/>
        <family val="2"/>
        <scheme val="minor"/>
      </rPr>
      <t xml:space="preserve"> =</t>
    </r>
  </si>
  <si>
    <r>
      <t>|T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|</t>
    </r>
  </si>
  <si>
    <r>
      <t>D</t>
    </r>
    <r>
      <rPr>
        <vertAlign val="subscript"/>
        <sz val="11"/>
        <color rgb="FFFF0000"/>
        <rFont val="Calibri"/>
        <family val="2"/>
        <scheme val="minor"/>
      </rPr>
      <t>M</t>
    </r>
    <r>
      <rPr>
        <sz val="11"/>
        <color rgb="FFFF0000"/>
        <rFont val="Calibri"/>
        <family val="2"/>
        <scheme val="minor"/>
      </rPr>
      <t>=</t>
    </r>
  </si>
  <si>
    <t>E.relativo</t>
  </si>
  <si>
    <t>% Erro</t>
  </si>
  <si>
    <t>Frecuencia</t>
  </si>
  <si>
    <t>E.absoluto</t>
  </si>
  <si>
    <t>Raio do disco (cm)</t>
  </si>
  <si>
    <t>E.absoluto (cm)</t>
  </si>
  <si>
    <t>Raio do disco (m)</t>
  </si>
  <si>
    <t>E.absoluto (m)</t>
  </si>
  <si>
    <r>
      <t>f=1,05</t>
    </r>
    <r>
      <rPr>
        <sz val="11"/>
        <color rgb="FFFF0000"/>
        <rFont val="Calibri"/>
        <family val="2"/>
      </rPr>
      <t>±0,01  Hz</t>
    </r>
  </si>
  <si>
    <r>
      <t>ω=6,62±0,01  (rad.s</t>
    </r>
    <r>
      <rPr>
        <vertAlign val="superscript"/>
        <sz val="11"/>
        <color rgb="FFFF0000"/>
        <rFont val="Calibri"/>
        <family val="2"/>
      </rPr>
      <t>-1</t>
    </r>
    <r>
      <rPr>
        <sz val="11"/>
        <color rgb="FFFF0000"/>
        <rFont val="Calibri"/>
        <family val="2"/>
      </rPr>
      <t>)</t>
    </r>
  </si>
  <si>
    <r>
      <t>V.angular (rad.s</t>
    </r>
    <r>
      <rPr>
        <vertAlign val="superscript"/>
        <sz val="11"/>
        <color rgb="FFFF0000"/>
        <rFont val="Calibri"/>
        <family val="2"/>
        <scheme val="minor"/>
      </rPr>
      <t>-1</t>
    </r>
    <r>
      <rPr>
        <sz val="11"/>
        <color rgb="FFFF0000"/>
        <rFont val="Calibri"/>
        <family val="2"/>
        <scheme val="minor"/>
      </rPr>
      <t>)</t>
    </r>
  </si>
  <si>
    <r>
      <t>V.linear (m.s</t>
    </r>
    <r>
      <rPr>
        <vertAlign val="superscript"/>
        <sz val="11"/>
        <color rgb="FFFF0000"/>
        <rFont val="Calibri"/>
        <family val="2"/>
        <scheme val="minor"/>
      </rPr>
      <t>-1</t>
    </r>
    <r>
      <rPr>
        <sz val="11"/>
        <color rgb="FFFF0000"/>
        <rFont val="Calibri"/>
        <family val="2"/>
        <scheme val="minor"/>
      </rPr>
      <t>)</t>
    </r>
  </si>
  <si>
    <t>Calculo mediante a desviación estatística</t>
  </si>
  <si>
    <r>
      <t>|T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|</t>
    </r>
    <r>
      <rPr>
        <vertAlign val="superscript"/>
        <sz val="11"/>
        <color theme="1"/>
        <rFont val="Calibri"/>
        <family val="2"/>
        <scheme val="minor"/>
      </rPr>
      <t>2</t>
    </r>
  </si>
  <si>
    <t>Os resultados serían os mesmos</t>
  </si>
  <si>
    <t>DESVESTA</t>
  </si>
  <si>
    <r>
      <t>T=0,95</t>
    </r>
    <r>
      <rPr>
        <b/>
        <sz val="11"/>
        <color rgb="FFFF0000"/>
        <rFont val="Calibri"/>
        <family val="2"/>
      </rPr>
      <t>±0,02</t>
    </r>
  </si>
  <si>
    <t>E.Relativo</t>
  </si>
  <si>
    <r>
      <t>f=1,05</t>
    </r>
    <r>
      <rPr>
        <sz val="11"/>
        <color rgb="FFFF0000"/>
        <rFont val="Calibri"/>
        <family val="2"/>
      </rPr>
      <t>±0,02  Hz</t>
    </r>
  </si>
  <si>
    <r>
      <t>ω=6,62±0,02  (rad.s</t>
    </r>
    <r>
      <rPr>
        <vertAlign val="superscript"/>
        <sz val="11"/>
        <color rgb="FFFF0000"/>
        <rFont val="Calibri"/>
        <family val="2"/>
      </rPr>
      <t>-1</t>
    </r>
    <r>
      <rPr>
        <sz val="11"/>
        <color rgb="FFFF0000"/>
        <rFont val="Calibri"/>
        <family val="2"/>
      </rPr>
      <t>)</t>
    </r>
  </si>
  <si>
    <r>
      <t>v=1,23</t>
    </r>
    <r>
      <rPr>
        <sz val="11"/>
        <color rgb="FFFF0000"/>
        <rFont val="Calibri"/>
        <family val="2"/>
      </rPr>
      <t>±0,01 (m.s</t>
    </r>
    <r>
      <rPr>
        <vertAlign val="superscript"/>
        <sz val="11"/>
        <color rgb="FFFF0000"/>
        <rFont val="Calibri"/>
        <family val="2"/>
      </rPr>
      <t>-1</t>
    </r>
    <r>
      <rPr>
        <sz val="11"/>
        <color rgb="FFFF0000"/>
        <rFont val="Calibri"/>
        <family val="2"/>
      </rPr>
      <t>)</t>
    </r>
  </si>
  <si>
    <r>
      <t>T=0,95</t>
    </r>
    <r>
      <rPr>
        <b/>
        <sz val="11"/>
        <color rgb="FFFF0000"/>
        <rFont val="Calibri"/>
        <family val="2"/>
      </rPr>
      <t>±0,01 (s)</t>
    </r>
  </si>
  <si>
    <t>Calculo con DESVESTA (desviación estandar)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</si>
</sst>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FF0000"/>
      <name val="Calibri"/>
      <family val="2"/>
    </font>
    <font>
      <vertAlign val="superscript"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rgb="FF00B050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theme="3"/>
      </left>
      <right style="thin">
        <color rgb="FF00B050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 style="medium">
        <color theme="3"/>
      </left>
      <right/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 style="thin">
        <color rgb="FF00B050"/>
      </left>
      <right style="medium">
        <color theme="3"/>
      </right>
      <top style="medium">
        <color theme="3"/>
      </top>
      <bottom/>
      <diagonal/>
    </border>
    <border>
      <left style="thin">
        <color rgb="FF00B050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4" xfId="0" applyBorder="1"/>
    <xf numFmtId="0" fontId="0" fillId="0" borderId="0" xfId="0" applyBorder="1" applyAlignmen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2" xfId="0" applyBorder="1"/>
    <xf numFmtId="0" fontId="0" fillId="0" borderId="26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4" xfId="0" applyBorder="1"/>
    <xf numFmtId="0" fontId="1" fillId="0" borderId="34" xfId="0" applyFont="1" applyBorder="1"/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2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6" sqref="J16"/>
    </sheetView>
  </sheetViews>
  <sheetFormatPr baseColWidth="10" defaultRowHeight="15" x14ac:dyDescent="0.25"/>
  <cols>
    <col min="1" max="1" width="17.7109375" customWidth="1"/>
    <col min="2" max="3" width="16.85546875" customWidth="1"/>
    <col min="4" max="4" width="14.42578125" customWidth="1"/>
    <col min="7" max="7" width="25" customWidth="1"/>
    <col min="8" max="8" width="21.140625" customWidth="1"/>
    <col min="9" max="9" width="12.85546875" customWidth="1"/>
    <col min="10" max="10" width="22.7109375" customWidth="1"/>
    <col min="11" max="11" width="16" customWidth="1"/>
    <col min="12" max="12" width="16.140625" customWidth="1"/>
    <col min="13" max="13" width="17.7109375" customWidth="1"/>
  </cols>
  <sheetData>
    <row r="1" spans="1:10" ht="15.75" thickBot="1" x14ac:dyDescent="0.3">
      <c r="C1" s="58" t="s">
        <v>2</v>
      </c>
      <c r="D1" s="58"/>
      <c r="E1" s="58"/>
      <c r="F1" s="58"/>
      <c r="G1" s="58"/>
      <c r="H1" s="58"/>
      <c r="I1" s="58"/>
      <c r="J1" s="58"/>
    </row>
    <row r="2" spans="1:10" ht="18" x14ac:dyDescent="0.35">
      <c r="A2" s="1" t="s">
        <v>0</v>
      </c>
      <c r="B2" s="1" t="s">
        <v>3</v>
      </c>
      <c r="C2" s="1" t="s">
        <v>4</v>
      </c>
      <c r="D2" s="1" t="s">
        <v>6</v>
      </c>
      <c r="E2" s="8" t="s">
        <v>8</v>
      </c>
      <c r="F2" s="11" t="s">
        <v>9</v>
      </c>
      <c r="G2" s="37" t="s">
        <v>10</v>
      </c>
      <c r="H2" s="20" t="s">
        <v>11</v>
      </c>
      <c r="I2" s="25" t="s">
        <v>8</v>
      </c>
    </row>
    <row r="3" spans="1:10" x14ac:dyDescent="0.25">
      <c r="A3" s="1">
        <v>9.7200000000000006</v>
      </c>
      <c r="B3" s="1">
        <f>A3/10</f>
        <v>0.97200000000000009</v>
      </c>
      <c r="C3" s="1">
        <f>B3-0.949</f>
        <v>2.3000000000000131E-2</v>
      </c>
      <c r="D3" s="1">
        <f>ABS(C3)</f>
        <v>2.3000000000000131E-2</v>
      </c>
      <c r="E3" s="6"/>
      <c r="F3" s="12"/>
      <c r="G3" s="21">
        <f>B13^-1</f>
        <v>1.053740779768177</v>
      </c>
      <c r="H3" s="19">
        <v>0.01</v>
      </c>
      <c r="I3" s="26">
        <f>H3/G3</f>
        <v>9.4900000000000002E-3</v>
      </c>
    </row>
    <row r="4" spans="1:10" x14ac:dyDescent="0.25">
      <c r="A4" s="1">
        <v>9.32</v>
      </c>
      <c r="B4" s="1">
        <f t="shared" ref="B4:B12" si="0">A4/10</f>
        <v>0.93200000000000005</v>
      </c>
      <c r="C4" s="1">
        <f t="shared" ref="C4:C12" si="1">B4-0.949</f>
        <v>-1.6999999999999904E-2</v>
      </c>
      <c r="D4" s="1">
        <f t="shared" ref="D4:D12" si="2">ABS(C4)</f>
        <v>1.6999999999999904E-2</v>
      </c>
      <c r="E4" s="6"/>
      <c r="F4" s="12"/>
      <c r="G4" s="22"/>
      <c r="H4" s="18"/>
      <c r="I4" s="24"/>
    </row>
    <row r="5" spans="1:10" x14ac:dyDescent="0.25">
      <c r="A5" s="1">
        <v>9.56</v>
      </c>
      <c r="B5" s="1">
        <f t="shared" si="0"/>
        <v>0.95600000000000007</v>
      </c>
      <c r="C5" s="1">
        <f t="shared" si="1"/>
        <v>7.0000000000001172E-3</v>
      </c>
      <c r="D5" s="1">
        <f t="shared" si="2"/>
        <v>7.0000000000001172E-3</v>
      </c>
      <c r="E5" s="6"/>
      <c r="F5" s="12"/>
      <c r="G5" s="23"/>
      <c r="H5" s="17"/>
      <c r="I5" s="27"/>
    </row>
    <row r="6" spans="1:10" ht="15.75" thickBot="1" x14ac:dyDescent="0.3">
      <c r="A6" s="1">
        <v>9.56</v>
      </c>
      <c r="B6" s="1">
        <f t="shared" si="0"/>
        <v>0.95600000000000007</v>
      </c>
      <c r="C6" s="1">
        <f t="shared" si="1"/>
        <v>7.0000000000001172E-3</v>
      </c>
      <c r="D6" s="1">
        <f t="shared" si="2"/>
        <v>7.0000000000001172E-3</v>
      </c>
      <c r="E6" s="6"/>
      <c r="F6" s="12"/>
      <c r="G6" s="59" t="s">
        <v>16</v>
      </c>
      <c r="H6" s="60"/>
      <c r="I6" s="28"/>
    </row>
    <row r="7" spans="1:10" ht="15.75" thickBot="1" x14ac:dyDescent="0.3">
      <c r="A7" s="1">
        <v>9.81</v>
      </c>
      <c r="B7" s="1">
        <f t="shared" si="0"/>
        <v>0.98100000000000009</v>
      </c>
      <c r="C7" s="1">
        <f t="shared" si="1"/>
        <v>3.2000000000000139E-2</v>
      </c>
      <c r="D7" s="1">
        <f t="shared" si="2"/>
        <v>3.2000000000000139E-2</v>
      </c>
      <c r="E7" s="6"/>
      <c r="F7" s="7"/>
      <c r="G7" s="16"/>
      <c r="H7" s="15"/>
      <c r="I7" s="15"/>
      <c r="J7" s="15"/>
    </row>
    <row r="8" spans="1:10" ht="17.25" x14ac:dyDescent="0.25">
      <c r="A8" s="1">
        <v>9.5</v>
      </c>
      <c r="B8" s="1">
        <f t="shared" si="0"/>
        <v>0.95</v>
      </c>
      <c r="C8" s="1">
        <f t="shared" si="1"/>
        <v>1.0000000000000009E-3</v>
      </c>
      <c r="D8" s="1">
        <f t="shared" si="2"/>
        <v>1.0000000000000009E-3</v>
      </c>
      <c r="E8" s="6"/>
      <c r="F8" s="12"/>
      <c r="G8" s="38" t="s">
        <v>18</v>
      </c>
      <c r="H8" s="32" t="s">
        <v>11</v>
      </c>
      <c r="I8" s="33" t="s">
        <v>8</v>
      </c>
    </row>
    <row r="9" spans="1:10" x14ac:dyDescent="0.25">
      <c r="A9" s="1">
        <v>9.3800000000000008</v>
      </c>
      <c r="B9" s="1">
        <f t="shared" si="0"/>
        <v>0.93800000000000006</v>
      </c>
      <c r="C9" s="1">
        <f t="shared" si="1"/>
        <v>-1.0999999999999899E-2</v>
      </c>
      <c r="D9" s="1">
        <f t="shared" si="2"/>
        <v>1.0999999999999899E-2</v>
      </c>
      <c r="E9" s="6"/>
      <c r="F9" s="12"/>
      <c r="G9" s="34">
        <f>2*PI()*G3</f>
        <v>6.62084858501537</v>
      </c>
      <c r="H9" s="31">
        <v>0.01</v>
      </c>
      <c r="I9" s="36">
        <f>H9/G9</f>
        <v>1.5103804099420868E-3</v>
      </c>
      <c r="J9" s="15"/>
    </row>
    <row r="10" spans="1:10" x14ac:dyDescent="0.25">
      <c r="A10" s="1">
        <v>9.44</v>
      </c>
      <c r="B10" s="1">
        <f t="shared" si="0"/>
        <v>0.94399999999999995</v>
      </c>
      <c r="C10" s="1">
        <f t="shared" si="1"/>
        <v>-5.0000000000000044E-3</v>
      </c>
      <c r="D10" s="1">
        <f t="shared" si="2"/>
        <v>5.0000000000000044E-3</v>
      </c>
      <c r="E10" s="6"/>
      <c r="F10" s="12"/>
      <c r="G10" s="29"/>
      <c r="H10" s="15"/>
      <c r="I10" s="27"/>
    </row>
    <row r="11" spans="1:10" x14ac:dyDescent="0.25">
      <c r="A11" s="1">
        <v>9.2899999999999991</v>
      </c>
      <c r="B11" s="1">
        <f t="shared" si="0"/>
        <v>0.92899999999999994</v>
      </c>
      <c r="C11" s="1">
        <f t="shared" si="1"/>
        <v>-2.0000000000000018E-2</v>
      </c>
      <c r="D11" s="1">
        <f t="shared" si="2"/>
        <v>2.0000000000000018E-2</v>
      </c>
      <c r="E11" s="6"/>
      <c r="F11" s="12"/>
      <c r="G11" s="29"/>
      <c r="H11" s="15"/>
      <c r="I11" s="27"/>
    </row>
    <row r="12" spans="1:10" ht="18" thickBot="1" x14ac:dyDescent="0.3">
      <c r="A12" s="1">
        <v>9.32</v>
      </c>
      <c r="B12" s="1">
        <f t="shared" si="0"/>
        <v>0.93200000000000005</v>
      </c>
      <c r="C12" s="1">
        <f t="shared" si="1"/>
        <v>-1.6999999999999904E-2</v>
      </c>
      <c r="D12" s="1">
        <f t="shared" si="2"/>
        <v>1.6999999999999904E-2</v>
      </c>
      <c r="E12" s="6"/>
      <c r="F12" s="12"/>
      <c r="G12" s="61" t="s">
        <v>17</v>
      </c>
      <c r="H12" s="62"/>
      <c r="I12" s="30"/>
    </row>
    <row r="13" spans="1:10" ht="18" x14ac:dyDescent="0.35">
      <c r="A13" s="3" t="s">
        <v>5</v>
      </c>
      <c r="B13" s="2">
        <f>AVERAGE(B3:B12)</f>
        <v>0.94900000000000007</v>
      </c>
      <c r="C13" s="2" t="s">
        <v>7</v>
      </c>
      <c r="D13" s="2">
        <f>AVERAGE(D3:D12)</f>
        <v>1.4000000000000023E-2</v>
      </c>
      <c r="E13" s="2">
        <f>D13/B13</f>
        <v>1.4752370916754501E-2</v>
      </c>
      <c r="F13" s="1">
        <f>E13*100</f>
        <v>1.47523709167545</v>
      </c>
    </row>
    <row r="14" spans="1:10" ht="15.75" thickBot="1" x14ac:dyDescent="0.3"/>
    <row r="15" spans="1:10" ht="17.25" x14ac:dyDescent="0.25">
      <c r="A15" s="56" t="s">
        <v>1</v>
      </c>
      <c r="B15" s="57"/>
      <c r="G15" s="39" t="s">
        <v>19</v>
      </c>
      <c r="H15" s="32" t="s">
        <v>8</v>
      </c>
      <c r="I15" s="35" t="s">
        <v>11</v>
      </c>
    </row>
    <row r="16" spans="1:10" x14ac:dyDescent="0.25">
      <c r="C16" s="15"/>
      <c r="D16" s="52" t="s">
        <v>29</v>
      </c>
      <c r="E16" s="12"/>
      <c r="G16" s="34">
        <f>G9*B19</f>
        <v>1.2314778368128589</v>
      </c>
      <c r="H16" s="31">
        <f>E19+I9</f>
        <v>6.8867244959635917E-3</v>
      </c>
      <c r="I16" s="36">
        <f>G16*H16</f>
        <v>8.4808485850153704E-3</v>
      </c>
    </row>
    <row r="17" spans="1:9" x14ac:dyDescent="0.25">
      <c r="B17" s="14"/>
      <c r="C17" s="15"/>
      <c r="D17" s="15"/>
      <c r="F17" s="10"/>
      <c r="G17" s="29"/>
      <c r="H17" s="15"/>
      <c r="I17" s="27"/>
    </row>
    <row r="18" spans="1:9" x14ac:dyDescent="0.25">
      <c r="A18" s="2" t="s">
        <v>12</v>
      </c>
      <c r="B18" s="4" t="s">
        <v>14</v>
      </c>
      <c r="C18" s="1" t="s">
        <v>13</v>
      </c>
      <c r="D18" s="1" t="s">
        <v>15</v>
      </c>
      <c r="E18" s="1" t="s">
        <v>8</v>
      </c>
      <c r="G18" s="29"/>
      <c r="H18" s="15"/>
      <c r="I18" s="27"/>
    </row>
    <row r="19" spans="1:9" ht="18" thickBot="1" x14ac:dyDescent="0.3">
      <c r="A19" s="2">
        <v>18.600000000000001</v>
      </c>
      <c r="B19" s="1">
        <f>A19/100</f>
        <v>0.18600000000000003</v>
      </c>
      <c r="C19" s="1">
        <v>0.1</v>
      </c>
      <c r="D19" s="1">
        <f>C19/100</f>
        <v>1E-3</v>
      </c>
      <c r="E19" s="1">
        <f>D19/B19</f>
        <v>5.3763440860215049E-3</v>
      </c>
      <c r="G19" s="54" t="s">
        <v>28</v>
      </c>
      <c r="H19" s="55"/>
      <c r="I19" s="30"/>
    </row>
    <row r="20" spans="1:9" x14ac:dyDescent="0.25">
      <c r="A20" s="13"/>
      <c r="B20" s="13"/>
    </row>
    <row r="22" spans="1:9" x14ac:dyDescent="0.25">
      <c r="B22" s="15"/>
    </row>
  </sheetData>
  <mergeCells count="5">
    <mergeCell ref="G19:H19"/>
    <mergeCell ref="A15:B15"/>
    <mergeCell ref="C1:J1"/>
    <mergeCell ref="G6:H6"/>
    <mergeCell ref="G12:H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13" sqref="G13"/>
    </sheetView>
  </sheetViews>
  <sheetFormatPr baseColWidth="10" defaultRowHeight="15" x14ac:dyDescent="0.25"/>
  <cols>
    <col min="1" max="1" width="16.85546875" customWidth="1"/>
    <col min="2" max="2" width="17.42578125" customWidth="1"/>
    <col min="3" max="3" width="15.7109375" customWidth="1"/>
    <col min="4" max="4" width="15.85546875" customWidth="1"/>
  </cols>
  <sheetData>
    <row r="1" spans="1:13" x14ac:dyDescent="0.25">
      <c r="C1" s="58" t="s">
        <v>20</v>
      </c>
      <c r="D1" s="63"/>
      <c r="E1" s="63"/>
      <c r="F1" s="63"/>
      <c r="G1" s="63"/>
      <c r="H1" s="63"/>
      <c r="I1" s="63"/>
      <c r="J1" s="63"/>
      <c r="K1" s="63"/>
      <c r="L1" s="63"/>
    </row>
    <row r="2" spans="1:13" ht="18.75" x14ac:dyDescent="0.35">
      <c r="A2" s="1" t="s">
        <v>0</v>
      </c>
      <c r="B2" s="1" t="s">
        <v>3</v>
      </c>
      <c r="C2" s="1" t="s">
        <v>21</v>
      </c>
      <c r="D2" s="9"/>
      <c r="E2" s="9" t="s">
        <v>11</v>
      </c>
    </row>
    <row r="3" spans="1:13" x14ac:dyDescent="0.25">
      <c r="A3" s="1">
        <v>9.7200000000000006</v>
      </c>
      <c r="B3" s="1">
        <f>A3/10</f>
        <v>0.97200000000000009</v>
      </c>
      <c r="C3" s="9">
        <f>(B3-0.949)^2</f>
        <v>5.2900000000000603E-4</v>
      </c>
      <c r="D3" s="9"/>
      <c r="E3" s="9"/>
    </row>
    <row r="4" spans="1:13" x14ac:dyDescent="0.25">
      <c r="A4" s="1">
        <v>9.32</v>
      </c>
      <c r="B4" s="1">
        <f t="shared" ref="B4:B12" si="0">A4/10</f>
        <v>0.93200000000000005</v>
      </c>
      <c r="C4" s="9">
        <f t="shared" ref="C4:C12" si="1">(B4-0.949)^2</f>
        <v>2.8899999999999672E-4</v>
      </c>
      <c r="D4" s="9"/>
      <c r="E4" s="9"/>
    </row>
    <row r="5" spans="1:13" x14ac:dyDescent="0.25">
      <c r="A5" s="1">
        <v>9.56</v>
      </c>
      <c r="B5" s="1">
        <f t="shared" si="0"/>
        <v>0.95600000000000007</v>
      </c>
      <c r="C5" s="9">
        <f t="shared" si="1"/>
        <v>4.9000000000001638E-5</v>
      </c>
      <c r="D5" s="9"/>
      <c r="E5" s="9"/>
    </row>
    <row r="6" spans="1:13" x14ac:dyDescent="0.25">
      <c r="A6" s="1">
        <v>9.56</v>
      </c>
      <c r="B6" s="1">
        <f t="shared" si="0"/>
        <v>0.95600000000000007</v>
      </c>
      <c r="C6" s="9">
        <f t="shared" si="1"/>
        <v>4.9000000000001638E-5</v>
      </c>
      <c r="D6" s="9"/>
      <c r="E6" s="9"/>
    </row>
    <row r="7" spans="1:13" x14ac:dyDescent="0.25">
      <c r="A7" s="1">
        <v>9.81</v>
      </c>
      <c r="B7" s="1">
        <f t="shared" si="0"/>
        <v>0.98100000000000009</v>
      </c>
      <c r="C7" s="9">
        <f t="shared" si="1"/>
        <v>1.0240000000000088E-3</v>
      </c>
      <c r="D7" s="9"/>
      <c r="E7" s="9"/>
    </row>
    <row r="8" spans="1:13" x14ac:dyDescent="0.25">
      <c r="A8" s="1">
        <v>9.5</v>
      </c>
      <c r="B8" s="1">
        <f t="shared" si="0"/>
        <v>0.95</v>
      </c>
      <c r="C8" s="9">
        <f t="shared" si="1"/>
        <v>1.0000000000000019E-6</v>
      </c>
      <c r="D8" s="9"/>
      <c r="E8" s="9"/>
      <c r="G8" s="64" t="s">
        <v>22</v>
      </c>
      <c r="H8" s="63"/>
      <c r="I8" s="63"/>
      <c r="J8" s="63"/>
      <c r="K8" s="63"/>
      <c r="L8" s="63"/>
      <c r="M8" s="63"/>
    </row>
    <row r="9" spans="1:13" x14ac:dyDescent="0.25">
      <c r="A9" s="1">
        <v>9.3800000000000008</v>
      </c>
      <c r="B9" s="1">
        <f t="shared" si="0"/>
        <v>0.93800000000000006</v>
      </c>
      <c r="C9" s="9">
        <f t="shared" si="1"/>
        <v>1.2099999999999778E-4</v>
      </c>
      <c r="D9" s="9"/>
      <c r="E9" s="9"/>
    </row>
    <row r="10" spans="1:13" x14ac:dyDescent="0.25">
      <c r="A10" s="1">
        <v>9.44</v>
      </c>
      <c r="B10" s="1">
        <f t="shared" si="0"/>
        <v>0.94399999999999995</v>
      </c>
      <c r="C10" s="9">
        <f t="shared" si="1"/>
        <v>2.5000000000000045E-5</v>
      </c>
      <c r="D10" s="9"/>
      <c r="E10" s="9"/>
    </row>
    <row r="11" spans="1:13" x14ac:dyDescent="0.25">
      <c r="A11" s="1">
        <v>9.2899999999999991</v>
      </c>
      <c r="B11" s="1">
        <f t="shared" si="0"/>
        <v>0.92899999999999994</v>
      </c>
      <c r="C11" s="9">
        <f t="shared" si="1"/>
        <v>4.0000000000000072E-4</v>
      </c>
      <c r="D11" s="9"/>
      <c r="E11" s="9"/>
    </row>
    <row r="12" spans="1:13" x14ac:dyDescent="0.25">
      <c r="A12" s="1">
        <v>9.32</v>
      </c>
      <c r="B12" s="1">
        <f t="shared" si="0"/>
        <v>0.93200000000000005</v>
      </c>
      <c r="C12" s="9">
        <f t="shared" si="1"/>
        <v>2.8899999999999672E-4</v>
      </c>
      <c r="D12" s="9"/>
      <c r="E12" s="9"/>
    </row>
    <row r="13" spans="1:13" ht="18" x14ac:dyDescent="0.35">
      <c r="A13" s="3" t="s">
        <v>5</v>
      </c>
      <c r="B13" s="2">
        <f>AVERAGE(B3:B12)</f>
        <v>0.94900000000000007</v>
      </c>
      <c r="C13" s="9">
        <f>SUM(C3:C12)</f>
        <v>2.7760000000000098E-3</v>
      </c>
      <c r="D13" s="9">
        <f>C13/90</f>
        <v>3.0844444444444556E-5</v>
      </c>
      <c r="E13" s="9">
        <f>SQRT(D13)</f>
        <v>5.5537774932422849E-3</v>
      </c>
    </row>
    <row r="15" spans="1:13" x14ac:dyDescent="0.25">
      <c r="A15" s="56" t="s">
        <v>1</v>
      </c>
      <c r="B15" s="57"/>
    </row>
    <row r="16" spans="1:13" x14ac:dyDescent="0.25">
      <c r="D16" s="53" t="s">
        <v>29</v>
      </c>
    </row>
    <row r="19" spans="1:5" x14ac:dyDescent="0.25">
      <c r="A19" s="2" t="s">
        <v>12</v>
      </c>
      <c r="B19" s="1" t="s">
        <v>14</v>
      </c>
      <c r="C19" s="1" t="s">
        <v>13</v>
      </c>
      <c r="D19" s="1" t="s">
        <v>15</v>
      </c>
      <c r="E19" s="1" t="s">
        <v>8</v>
      </c>
    </row>
    <row r="20" spans="1:5" x14ac:dyDescent="0.25">
      <c r="A20" s="2">
        <v>18.600000000000001</v>
      </c>
      <c r="B20" s="1">
        <f>A20/100</f>
        <v>0.18600000000000003</v>
      </c>
      <c r="C20" s="1">
        <v>0.1</v>
      </c>
      <c r="D20" s="1">
        <f>C20/100</f>
        <v>1E-3</v>
      </c>
      <c r="E20" s="1">
        <f>D20/B20</f>
        <v>5.3763440860215049E-3</v>
      </c>
    </row>
  </sheetData>
  <mergeCells count="3">
    <mergeCell ref="A15:B15"/>
    <mergeCell ref="C1:L1"/>
    <mergeCell ref="G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6" sqref="L6"/>
    </sheetView>
  </sheetViews>
  <sheetFormatPr baseColWidth="10" defaultRowHeight="15" x14ac:dyDescent="0.25"/>
  <cols>
    <col min="1" max="1" width="17.140625" customWidth="1"/>
    <col min="2" max="2" width="16.5703125" customWidth="1"/>
    <col min="3" max="3" width="15.85546875" customWidth="1"/>
    <col min="4" max="4" width="15.7109375" customWidth="1"/>
    <col min="5" max="5" width="14.42578125" customWidth="1"/>
    <col min="7" max="7" width="11.42578125" customWidth="1"/>
    <col min="8" max="8" width="17.42578125" customWidth="1"/>
    <col min="9" max="9" width="12.5703125" customWidth="1"/>
    <col min="10" max="10" width="17.28515625" customWidth="1"/>
  </cols>
  <sheetData>
    <row r="1" spans="1:10" ht="15.75" thickBot="1" x14ac:dyDescent="0.3">
      <c r="D1" s="58" t="s">
        <v>30</v>
      </c>
      <c r="E1" s="58"/>
      <c r="F1" s="58"/>
      <c r="G1" s="58"/>
      <c r="H1" s="58"/>
      <c r="I1" s="58"/>
      <c r="J1" s="58"/>
    </row>
    <row r="2" spans="1:10" ht="18" x14ac:dyDescent="0.35">
      <c r="A2" s="1" t="s">
        <v>0</v>
      </c>
      <c r="B2" s="1" t="s">
        <v>3</v>
      </c>
      <c r="C2" s="40" t="s">
        <v>23</v>
      </c>
      <c r="D2" s="5" t="s">
        <v>25</v>
      </c>
      <c r="E2" s="5" t="s">
        <v>9</v>
      </c>
      <c r="H2" s="37" t="s">
        <v>10</v>
      </c>
      <c r="I2" s="20" t="s">
        <v>11</v>
      </c>
      <c r="J2" s="25" t="s">
        <v>8</v>
      </c>
    </row>
    <row r="3" spans="1:10" x14ac:dyDescent="0.25">
      <c r="A3" s="1">
        <v>9.7200000000000006</v>
      </c>
      <c r="B3" s="1">
        <f>A3/10</f>
        <v>0.97200000000000009</v>
      </c>
      <c r="C3" s="41"/>
      <c r="D3" s="41"/>
      <c r="E3" s="41"/>
      <c r="H3" s="46">
        <f>B13^-1</f>
        <v>1.053740779768177</v>
      </c>
      <c r="I3" s="47">
        <v>0.02</v>
      </c>
      <c r="J3" s="26">
        <f>I3/H3</f>
        <v>1.898E-2</v>
      </c>
    </row>
    <row r="4" spans="1:10" x14ac:dyDescent="0.25">
      <c r="A4" s="1">
        <v>9.32</v>
      </c>
      <c r="B4" s="1">
        <f t="shared" ref="B4:B12" si="0">A4/10</f>
        <v>0.93200000000000005</v>
      </c>
      <c r="C4" s="41"/>
      <c r="D4" s="41"/>
      <c r="E4" s="41"/>
      <c r="H4" s="22"/>
      <c r="I4" s="18"/>
      <c r="J4" s="24"/>
    </row>
    <row r="5" spans="1:10" x14ac:dyDescent="0.25">
      <c r="A5" s="1">
        <v>9.56</v>
      </c>
      <c r="B5" s="1">
        <f t="shared" si="0"/>
        <v>0.95600000000000007</v>
      </c>
      <c r="C5" s="41"/>
      <c r="D5" s="41"/>
      <c r="E5" s="41"/>
      <c r="H5" s="23"/>
      <c r="I5" s="17"/>
      <c r="J5" s="27"/>
    </row>
    <row r="6" spans="1:10" ht="15.75" thickBot="1" x14ac:dyDescent="0.3">
      <c r="A6" s="1">
        <v>9.56</v>
      </c>
      <c r="B6" s="1">
        <f t="shared" si="0"/>
        <v>0.95600000000000007</v>
      </c>
      <c r="C6" s="41"/>
      <c r="D6" s="41"/>
      <c r="E6" s="41"/>
      <c r="H6" s="65" t="s">
        <v>26</v>
      </c>
      <c r="I6" s="66"/>
      <c r="J6" s="28"/>
    </row>
    <row r="7" spans="1:10" x14ac:dyDescent="0.25">
      <c r="A7" s="1">
        <v>9.81</v>
      </c>
      <c r="B7" s="1">
        <f t="shared" si="0"/>
        <v>0.98100000000000009</v>
      </c>
      <c r="C7" s="41"/>
      <c r="D7" s="41"/>
      <c r="E7" s="41"/>
    </row>
    <row r="8" spans="1:10" ht="15.75" thickBot="1" x14ac:dyDescent="0.3">
      <c r="A8" s="1">
        <v>9.5</v>
      </c>
      <c r="B8" s="1">
        <f t="shared" si="0"/>
        <v>0.95</v>
      </c>
      <c r="C8" s="41"/>
      <c r="D8" s="41"/>
      <c r="E8" s="41"/>
    </row>
    <row r="9" spans="1:10" ht="17.25" x14ac:dyDescent="0.25">
      <c r="A9" s="1">
        <v>9.3800000000000008</v>
      </c>
      <c r="B9" s="1">
        <f t="shared" si="0"/>
        <v>0.93800000000000006</v>
      </c>
      <c r="C9" s="41"/>
      <c r="D9" s="41"/>
      <c r="E9" s="41"/>
      <c r="H9" s="38" t="s">
        <v>18</v>
      </c>
      <c r="I9" s="32" t="s">
        <v>11</v>
      </c>
      <c r="J9" s="33" t="s">
        <v>8</v>
      </c>
    </row>
    <row r="10" spans="1:10" x14ac:dyDescent="0.25">
      <c r="A10" s="1">
        <v>9.44</v>
      </c>
      <c r="B10" s="1">
        <f t="shared" si="0"/>
        <v>0.94399999999999995</v>
      </c>
      <c r="C10" s="41"/>
      <c r="D10" s="41"/>
      <c r="E10" s="41"/>
      <c r="H10" s="48">
        <f>2*PI()*H3</f>
        <v>6.62084858501537</v>
      </c>
      <c r="I10" s="49">
        <v>0.02</v>
      </c>
      <c r="J10" s="36">
        <f>I10/H10</f>
        <v>3.0207608198841735E-3</v>
      </c>
    </row>
    <row r="11" spans="1:10" x14ac:dyDescent="0.25">
      <c r="A11" s="1">
        <v>9.2899999999999991</v>
      </c>
      <c r="B11" s="1">
        <f t="shared" si="0"/>
        <v>0.92899999999999994</v>
      </c>
      <c r="C11" s="41"/>
      <c r="D11" s="41"/>
      <c r="E11" s="41"/>
      <c r="H11" s="44"/>
      <c r="I11" s="12"/>
      <c r="J11" s="45"/>
    </row>
    <row r="12" spans="1:10" x14ac:dyDescent="0.25">
      <c r="A12" s="1">
        <v>9.32</v>
      </c>
      <c r="B12" s="1">
        <f t="shared" si="0"/>
        <v>0.93200000000000005</v>
      </c>
      <c r="C12" s="41"/>
      <c r="D12" s="41"/>
      <c r="E12" s="41"/>
      <c r="H12" s="44"/>
      <c r="I12" s="12"/>
      <c r="J12" s="45"/>
    </row>
    <row r="13" spans="1:10" ht="19.5" thickBot="1" x14ac:dyDescent="0.4">
      <c r="A13" s="3" t="s">
        <v>5</v>
      </c>
      <c r="B13" s="2">
        <f>AVERAGE(B3:B12)</f>
        <v>0.94900000000000007</v>
      </c>
      <c r="C13" s="43">
        <f>STDEVA(B3:B12)</f>
        <v>1.756258649642602E-2</v>
      </c>
      <c r="D13" s="42">
        <f>C13/0.949</f>
        <v>1.8506413589490012E-2</v>
      </c>
      <c r="E13" s="42">
        <f>D13*100</f>
        <v>1.8506413589490012</v>
      </c>
      <c r="H13" s="67" t="s">
        <v>27</v>
      </c>
      <c r="I13" s="68"/>
      <c r="J13" s="28"/>
    </row>
    <row r="15" spans="1:10" ht="15.75" thickBot="1" x14ac:dyDescent="0.3">
      <c r="A15" s="56" t="s">
        <v>1</v>
      </c>
      <c r="B15" s="57"/>
    </row>
    <row r="16" spans="1:10" ht="17.25" x14ac:dyDescent="0.25">
      <c r="H16" s="39" t="s">
        <v>19</v>
      </c>
      <c r="I16" s="32" t="s">
        <v>8</v>
      </c>
      <c r="J16" s="35" t="s">
        <v>11</v>
      </c>
    </row>
    <row r="17" spans="1:10" x14ac:dyDescent="0.25">
      <c r="C17" s="51" t="s">
        <v>24</v>
      </c>
      <c r="H17" s="48">
        <f>B22*H10</f>
        <v>1.2314778368128589</v>
      </c>
      <c r="I17" s="31">
        <f>J10+E22</f>
        <v>8.3971049059056793E-3</v>
      </c>
      <c r="J17" s="50">
        <f>I17*H17</f>
        <v>1.0340848585015371E-2</v>
      </c>
    </row>
    <row r="18" spans="1:10" x14ac:dyDescent="0.25">
      <c r="H18" s="29"/>
      <c r="I18" s="15"/>
      <c r="J18" s="27"/>
    </row>
    <row r="19" spans="1:10" x14ac:dyDescent="0.25">
      <c r="H19" s="29"/>
      <c r="I19" s="15"/>
      <c r="J19" s="27"/>
    </row>
    <row r="20" spans="1:10" ht="18" thickBot="1" x14ac:dyDescent="0.3">
      <c r="H20" s="54" t="s">
        <v>28</v>
      </c>
      <c r="I20" s="55"/>
      <c r="J20" s="30"/>
    </row>
    <row r="21" spans="1:10" x14ac:dyDescent="0.25">
      <c r="A21" s="2" t="s">
        <v>12</v>
      </c>
      <c r="B21" s="1" t="s">
        <v>14</v>
      </c>
      <c r="C21" s="1" t="s">
        <v>13</v>
      </c>
      <c r="D21" s="1" t="s">
        <v>15</v>
      </c>
      <c r="E21" s="1" t="s">
        <v>8</v>
      </c>
    </row>
    <row r="22" spans="1:10" x14ac:dyDescent="0.25">
      <c r="A22" s="2">
        <v>18.600000000000001</v>
      </c>
      <c r="B22" s="1">
        <f>A22/100</f>
        <v>0.18600000000000003</v>
      </c>
      <c r="C22" s="1">
        <v>0.1</v>
      </c>
      <c r="D22" s="1">
        <f>C22/100</f>
        <v>1E-3</v>
      </c>
      <c r="E22" s="1">
        <f>D22/B22</f>
        <v>5.3763440860215049E-3</v>
      </c>
    </row>
  </sheetData>
  <mergeCells count="5">
    <mergeCell ref="A15:B15"/>
    <mergeCell ref="D1:J1"/>
    <mergeCell ref="H6:I6"/>
    <mergeCell ref="H13:I13"/>
    <mergeCell ref="H20:I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Xabier Toba</dc:creator>
  <cp:lastModifiedBy>Xabier Toba</cp:lastModifiedBy>
  <dcterms:created xsi:type="dcterms:W3CDTF">2022-11-02T16:51:58Z</dcterms:created>
  <dcterms:modified xsi:type="dcterms:W3CDTF">2022-11-23T17:00:16Z</dcterms:modified>
</cp:coreProperties>
</file>